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building\Documents\Budgets\"/>
    </mc:Choice>
  </mc:AlternateContent>
  <bookViews>
    <workbookView xWindow="0" yWindow="0" windowWidth="20490" windowHeight="7455"/>
  </bookViews>
  <sheets>
    <sheet name="Functional Allocation 125K" sheetId="5" r:id="rId1"/>
    <sheet name="Budget 2018-2019" sheetId="8" r:id="rId2"/>
    <sheet name="Charts" sheetId="6" r:id="rId3"/>
    <sheet name="Formulas" sheetId="7" r:id="rId4"/>
  </sheets>
  <definedNames>
    <definedName name="_xlnm.Print_Area" localSheetId="0">'Functional Allocation 125K'!$A$1:$H$24</definedName>
  </definedNames>
  <calcPr calcId="152511"/>
</workbook>
</file>

<file path=xl/calcChain.xml><?xml version="1.0" encoding="utf-8"?>
<calcChain xmlns="http://schemas.openxmlformats.org/spreadsheetml/2006/main">
  <c r="C21" i="8" l="1"/>
  <c r="C42" i="8" l="1"/>
  <c r="C43" i="8" s="1"/>
  <c r="B42" i="8"/>
  <c r="B21" i="8"/>
  <c r="B43" i="8" l="1"/>
  <c r="E16" i="5"/>
  <c r="H16" i="5" s="1"/>
  <c r="C19" i="7" l="1"/>
  <c r="C20" i="7"/>
  <c r="C21" i="7"/>
  <c r="E17" i="5" l="1"/>
  <c r="H17" i="5" s="1"/>
  <c r="E15" i="5" l="1"/>
  <c r="E14" i="5"/>
  <c r="E13" i="5"/>
  <c r="E12" i="5"/>
  <c r="E11" i="5" l="1"/>
  <c r="E10" i="5"/>
  <c r="E9" i="5"/>
  <c r="E8" i="5"/>
  <c r="H8" i="5" s="1"/>
  <c r="E7" i="5"/>
  <c r="E6" i="5"/>
  <c r="E5" i="5"/>
  <c r="E4" i="5"/>
  <c r="H4" i="5" s="1"/>
  <c r="E3" i="5"/>
  <c r="E19" i="5"/>
  <c r="H19" i="5" s="1"/>
  <c r="E20" i="5" l="1"/>
  <c r="H15" i="5"/>
  <c r="H14" i="5"/>
  <c r="H13" i="5"/>
  <c r="H12" i="5"/>
  <c r="H11" i="5"/>
  <c r="H10" i="5"/>
  <c r="H9" i="5"/>
  <c r="H7" i="5"/>
  <c r="B6" i="7" s="1"/>
  <c r="H6" i="5"/>
  <c r="H5" i="5"/>
  <c r="G20" i="5"/>
  <c r="F20" i="5"/>
  <c r="B20" i="5"/>
  <c r="B23" i="5" s="1"/>
  <c r="C20" i="5"/>
  <c r="D20" i="5"/>
  <c r="D23" i="5" s="1"/>
  <c r="F23" i="5" l="1"/>
  <c r="B15" i="7"/>
  <c r="B16" i="7" s="1"/>
  <c r="G23" i="5"/>
  <c r="E23" i="5"/>
  <c r="C23" i="5"/>
  <c r="H3" i="5"/>
  <c r="H20" i="5" s="1"/>
  <c r="H23" i="5" s="1"/>
  <c r="B22" i="7" l="1"/>
  <c r="B8" i="7"/>
</calcChain>
</file>

<file path=xl/comments1.xml><?xml version="1.0" encoding="utf-8"?>
<comments xmlns="http://schemas.openxmlformats.org/spreadsheetml/2006/main">
  <authors>
    <author>Jessica Oh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CRP prioritizes clustering rebuilds in a neighborhood to maximize impact and engage partners in the community
</t>
        </r>
      </text>
    </comment>
  </commentList>
</comments>
</file>

<file path=xl/sharedStrings.xml><?xml version="1.0" encoding="utf-8"?>
<sst xmlns="http://schemas.openxmlformats.org/spreadsheetml/2006/main" count="89" uniqueCount="80">
  <si>
    <t>Expenses</t>
  </si>
  <si>
    <t>Total cash revenue</t>
  </si>
  <si>
    <t>Total cash expenses</t>
  </si>
  <si>
    <t xml:space="preserve">Budget </t>
  </si>
  <si>
    <t>Actuals</t>
  </si>
  <si>
    <t>Religious institutions</t>
  </si>
  <si>
    <t>Consultant and professional fees</t>
  </si>
  <si>
    <t>Revenue</t>
  </si>
  <si>
    <t xml:space="preserve">Fundraising events </t>
  </si>
  <si>
    <t>Construction materials</t>
  </si>
  <si>
    <t>Travel and training</t>
  </si>
  <si>
    <t>IT/telephone/Internet</t>
  </si>
  <si>
    <t>Total Programs</t>
  </si>
  <si>
    <t>Fundraising</t>
  </si>
  <si>
    <t>Support Services</t>
  </si>
  <si>
    <t xml:space="preserve">Statement of Functional Expenses </t>
  </si>
  <si>
    <t>Salaries, wages and 25 percent fringe</t>
  </si>
  <si>
    <t>Insurance (including worker's compensation)</t>
  </si>
  <si>
    <t>Total expenses</t>
  </si>
  <si>
    <t>Marketing and outreach expenses</t>
  </si>
  <si>
    <t>IT/telephone/internet</t>
  </si>
  <si>
    <t>National dues</t>
  </si>
  <si>
    <t xml:space="preserve">Management and General </t>
  </si>
  <si>
    <t xml:space="preserve">Total Expenses </t>
  </si>
  <si>
    <t>National Office grant</t>
  </si>
  <si>
    <t>Civic organizations</t>
  </si>
  <si>
    <t>Individual contributions (annual and major gifts)</t>
  </si>
  <si>
    <t xml:space="preserve">Insurance (including worker's compensation) </t>
  </si>
  <si>
    <t>Volunteer Expense</t>
  </si>
  <si>
    <t>Community Revitalization Programs</t>
  </si>
  <si>
    <t>Contingency</t>
  </si>
  <si>
    <t>Fundraising Expense</t>
  </si>
  <si>
    <t>Skilled contractor labor</t>
  </si>
  <si>
    <t>Program Expense</t>
  </si>
  <si>
    <t>Expenditure</t>
  </si>
  <si>
    <t>Construction Materials</t>
  </si>
  <si>
    <t>Supplies &amp; Equipment</t>
  </si>
  <si>
    <t>Pre-Development Costs</t>
  </si>
  <si>
    <t>Project Management</t>
  </si>
  <si>
    <t>Contracted Skilled Labor</t>
  </si>
  <si>
    <t>TOTAL</t>
  </si>
  <si>
    <t>Insurance</t>
  </si>
  <si>
    <t>Outreach &amp; Marketing</t>
  </si>
  <si>
    <t>Functional Allocation</t>
  </si>
  <si>
    <t>Programs</t>
  </si>
  <si>
    <t>Administration</t>
  </si>
  <si>
    <t>Depreciation</t>
  </si>
  <si>
    <t>Volunteer expense</t>
  </si>
  <si>
    <t>Supplies, equipment, and rentals</t>
  </si>
  <si>
    <t>Fundraising expense</t>
  </si>
  <si>
    <t>Volunteer expenses</t>
  </si>
  <si>
    <t>Rebuilding Together Henry County</t>
  </si>
  <si>
    <t>Foundations</t>
  </si>
  <si>
    <t>Home Repair Grants</t>
  </si>
  <si>
    <t>Home Modifications (Ramp) grant</t>
  </si>
  <si>
    <t>Other Program Expense</t>
  </si>
  <si>
    <t>Interest</t>
  </si>
  <si>
    <t>In kind</t>
  </si>
  <si>
    <t>Ramps-Home Modifications</t>
  </si>
  <si>
    <t>In Kind Expense</t>
  </si>
  <si>
    <t>Other revenue/Memorials</t>
  </si>
  <si>
    <t>Corporations/Partners</t>
  </si>
  <si>
    <t>Income over expenses</t>
  </si>
  <si>
    <t xml:space="preserve">Misc </t>
  </si>
  <si>
    <t>Rent: office/PO Box</t>
  </si>
  <si>
    <t>Rent/PO BOX</t>
  </si>
  <si>
    <t>MISC</t>
  </si>
  <si>
    <t>Software</t>
  </si>
  <si>
    <t>Government/City grants</t>
  </si>
  <si>
    <t>Total Cash Revenue</t>
  </si>
  <si>
    <t>Approved Org.</t>
  </si>
  <si>
    <t>Safe at Home</t>
  </si>
  <si>
    <t>Fire Safety</t>
  </si>
  <si>
    <t>Home Repairs</t>
  </si>
  <si>
    <t>Board Contributions</t>
  </si>
  <si>
    <t xml:space="preserve">Current Fiscal YTD </t>
  </si>
  <si>
    <t>software fees/computer</t>
  </si>
  <si>
    <t>Fiscal Year Period: September 2019-August 2020</t>
  </si>
  <si>
    <t>Contingency (Lot taxes-maintenance)</t>
  </si>
  <si>
    <t>Office Supplies, Equipment and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</si>
</sst>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10"/>
      <name val="Roboto"/>
    </font>
    <font>
      <sz val="11"/>
      <name val="Roboto"/>
    </font>
    <font>
      <b/>
      <sz val="10"/>
      <name val="Roboto"/>
    </font>
    <font>
      <b/>
      <sz val="12"/>
      <color theme="1"/>
      <name val="Roboto"/>
    </font>
    <font>
      <sz val="12"/>
      <name val="Roboto"/>
    </font>
    <font>
      <b/>
      <i/>
      <sz val="11"/>
      <name val="Roboto"/>
    </font>
    <font>
      <b/>
      <sz val="11"/>
      <name val="Roboto"/>
    </font>
    <font>
      <b/>
      <i/>
      <sz val="12"/>
      <name val="Roboto"/>
    </font>
    <font>
      <b/>
      <sz val="12"/>
      <name val="Roboto"/>
    </font>
    <font>
      <b/>
      <sz val="11"/>
      <color theme="1"/>
      <name val="Roboto"/>
    </font>
    <font>
      <b/>
      <sz val="14"/>
      <name val="Roboto"/>
    </font>
    <font>
      <sz val="9"/>
      <color indexed="81"/>
      <name val="Tahoma"/>
      <family val="2"/>
    </font>
    <font>
      <b/>
      <u/>
      <sz val="11"/>
      <name val="Roboto"/>
    </font>
    <font>
      <b/>
      <u/>
      <sz val="11"/>
      <color indexed="9"/>
      <name val="Roboto"/>
    </font>
    <font>
      <i/>
      <sz val="12"/>
      <name val="Roboto"/>
    </font>
    <font>
      <b/>
      <sz val="12"/>
      <color theme="0"/>
      <name val="Roboto"/>
    </font>
    <font>
      <sz val="12"/>
      <color theme="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BB042"/>
        <bgColor indexed="64"/>
      </patternFill>
    </fill>
    <fill>
      <patternFill patternType="solid">
        <fgColor rgb="FF7AC143"/>
        <bgColor indexed="64"/>
      </patternFill>
    </fill>
    <fill>
      <patternFill patternType="solid">
        <fgColor rgb="FF005A6E"/>
        <bgColor indexed="64"/>
      </patternFill>
    </fill>
    <fill>
      <patternFill patternType="solid">
        <fgColor rgb="FFEF4044"/>
        <bgColor indexed="64"/>
      </patternFill>
    </fill>
    <fill>
      <patternFill patternType="solid">
        <fgColor rgb="FF0696B7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5A6E"/>
      </left>
      <right style="thin">
        <color rgb="FF005A6E"/>
      </right>
      <top style="thin">
        <color rgb="FF005A6E"/>
      </top>
      <bottom style="thin">
        <color rgb="FF005A6E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5A6E"/>
      </left>
      <right style="thin">
        <color rgb="FF005A6E"/>
      </right>
      <top style="thin">
        <color rgb="FF005A6E"/>
      </top>
      <bottom/>
      <diagonal/>
    </border>
    <border>
      <left style="thin">
        <color rgb="FF005A6E"/>
      </left>
      <right style="thin">
        <color rgb="FF005A6E"/>
      </right>
      <top/>
      <bottom style="thin">
        <color theme="1"/>
      </bottom>
      <diagonal/>
    </border>
    <border>
      <left style="thin">
        <color rgb="FF005A6E"/>
      </left>
      <right style="thin">
        <color theme="1"/>
      </right>
      <top/>
      <bottom style="thin">
        <color theme="1"/>
      </bottom>
      <diagonal/>
    </border>
    <border>
      <left style="thin">
        <color rgb="FF005A6E"/>
      </left>
      <right style="thin">
        <color indexed="64"/>
      </right>
      <top style="thin">
        <color rgb="FF005A6E"/>
      </top>
      <bottom/>
      <diagonal/>
    </border>
    <border>
      <left/>
      <right style="thin">
        <color rgb="FF005A6E"/>
      </right>
      <top style="thin">
        <color rgb="FF005A6E"/>
      </top>
      <bottom/>
      <diagonal/>
    </border>
    <border>
      <left style="thin">
        <color theme="1"/>
      </left>
      <right style="thin">
        <color rgb="FF005A6E"/>
      </right>
      <top/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/>
    <xf numFmtId="44" fontId="3" fillId="0" borderId="1" xfId="1" applyNumberFormat="1" applyFont="1" applyBorder="1"/>
    <xf numFmtId="44" fontId="7" fillId="0" borderId="1" xfId="1" applyNumberFormat="1" applyFont="1" applyBorder="1"/>
    <xf numFmtId="0" fontId="5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8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0" xfId="0" applyFont="1" applyBorder="1" applyAlignment="1"/>
    <xf numFmtId="0" fontId="2" fillId="0" borderId="0" xfId="0" applyFont="1"/>
    <xf numFmtId="0" fontId="6" fillId="0" borderId="0" xfId="0" applyFont="1"/>
    <xf numFmtId="3" fontId="10" fillId="0" borderId="0" xfId="0" applyNumberFormat="1" applyFont="1" applyBorder="1" applyAlignment="1">
      <alignment vertical="top" wrapText="1"/>
    </xf>
    <xf numFmtId="44" fontId="6" fillId="0" borderId="0" xfId="1" applyNumberFormat="1" applyFont="1" applyBorder="1"/>
    <xf numFmtId="44" fontId="16" fillId="0" borderId="0" xfId="1" applyNumberFormat="1" applyFont="1" applyBorder="1"/>
    <xf numFmtId="44" fontId="10" fillId="0" borderId="0" xfId="1" applyNumberFormat="1" applyFont="1" applyBorder="1"/>
    <xf numFmtId="0" fontId="5" fillId="0" borderId="3" xfId="0" applyFont="1" applyBorder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10" fillId="5" borderId="3" xfId="0" applyNumberFormat="1" applyFont="1" applyFill="1" applyBorder="1" applyAlignment="1">
      <alignment vertical="top" wrapText="1"/>
    </xf>
    <xf numFmtId="0" fontId="10" fillId="0" borderId="8" xfId="0" applyFont="1" applyBorder="1"/>
    <xf numFmtId="44" fontId="9" fillId="0" borderId="4" xfId="1" applyNumberFormat="1" applyFont="1" applyBorder="1"/>
    <xf numFmtId="44" fontId="16" fillId="0" borderId="5" xfId="1" applyNumberFormat="1" applyFont="1" applyBorder="1"/>
    <xf numFmtId="0" fontId="10" fillId="0" borderId="2" xfId="0" applyFont="1" applyBorder="1" applyAlignment="1">
      <alignment horizontal="left"/>
    </xf>
    <xf numFmtId="44" fontId="6" fillId="0" borderId="2" xfId="1" applyNumberFormat="1" applyFont="1" applyBorder="1"/>
    <xf numFmtId="44" fontId="6" fillId="3" borderId="2" xfId="1" applyNumberFormat="1" applyFont="1" applyFill="1" applyBorder="1"/>
    <xf numFmtId="44" fontId="6" fillId="5" borderId="2" xfId="1" applyNumberFormat="1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6" fillId="0" borderId="2" xfId="0" applyFont="1" applyBorder="1"/>
    <xf numFmtId="0" fontId="9" fillId="0" borderId="2" xfId="0" applyFont="1" applyBorder="1"/>
    <xf numFmtId="44" fontId="9" fillId="0" borderId="2" xfId="1" applyNumberFormat="1" applyFont="1" applyBorder="1"/>
    <xf numFmtId="44" fontId="16" fillId="0" borderId="2" xfId="1" applyNumberFormat="1" applyFont="1" applyBorder="1"/>
    <xf numFmtId="44" fontId="16" fillId="3" borderId="2" xfId="1" applyNumberFormat="1" applyFont="1" applyFill="1" applyBorder="1"/>
    <xf numFmtId="44" fontId="16" fillId="5" borderId="2" xfId="1" applyNumberFormat="1" applyFont="1" applyFill="1" applyBorder="1"/>
    <xf numFmtId="44" fontId="10" fillId="0" borderId="2" xfId="1" applyNumberFormat="1" applyFont="1" applyBorder="1"/>
    <xf numFmtId="44" fontId="10" fillId="3" borderId="2" xfId="1" applyNumberFormat="1" applyFont="1" applyFill="1" applyBorder="1"/>
    <xf numFmtId="44" fontId="10" fillId="5" borderId="2" xfId="1" applyNumberFormat="1" applyFont="1" applyFill="1" applyBorder="1"/>
    <xf numFmtId="44" fontId="6" fillId="0" borderId="2" xfId="1" applyNumberFormat="1" applyFont="1" applyBorder="1" applyAlignment="1">
      <alignment horizontal="left"/>
    </xf>
    <xf numFmtId="44" fontId="6" fillId="3" borderId="2" xfId="1" applyNumberFormat="1" applyFont="1" applyFill="1" applyBorder="1" applyAlignment="1">
      <alignment horizontal="left"/>
    </xf>
    <xf numFmtId="44" fontId="6" fillId="5" borderId="2" xfId="1" applyNumberFormat="1" applyFont="1" applyFill="1" applyBorder="1" applyAlignment="1">
      <alignment horizontal="left"/>
    </xf>
    <xf numFmtId="44" fontId="6" fillId="3" borderId="2" xfId="1" quotePrefix="1" applyNumberFormat="1" applyFont="1" applyFill="1" applyBorder="1" applyAlignment="1">
      <alignment horizontal="left"/>
    </xf>
    <xf numFmtId="0" fontId="15" fillId="6" borderId="0" xfId="0" applyNumberFormat="1" applyFont="1" applyFill="1" applyBorder="1" applyAlignment="1" applyProtection="1">
      <alignment horizontal="center" vertical="center"/>
    </xf>
    <xf numFmtId="4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166" fontId="3" fillId="0" borderId="0" xfId="0" applyNumberFormat="1" applyFont="1" applyBorder="1"/>
    <xf numFmtId="166" fontId="14" fillId="0" borderId="0" xfId="0" applyNumberFormat="1" applyFont="1" applyBorder="1"/>
    <xf numFmtId="10" fontId="3" fillId="0" borderId="0" xfId="0" applyNumberFormat="1" applyFont="1" applyBorder="1"/>
    <xf numFmtId="0" fontId="14" fillId="3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44" fontId="3" fillId="0" borderId="1" xfId="2" applyNumberFormat="1" applyFont="1" applyBorder="1"/>
    <xf numFmtId="44" fontId="3" fillId="0" borderId="1" xfId="0" applyNumberFormat="1" applyFont="1" applyBorder="1"/>
    <xf numFmtId="44" fontId="11" fillId="0" borderId="1" xfId="0" applyNumberFormat="1" applyFont="1" applyBorder="1" applyAlignment="1">
      <alignment horizontal="center"/>
    </xf>
    <xf numFmtId="44" fontId="3" fillId="0" borderId="0" xfId="1" applyFont="1" applyBorder="1"/>
    <xf numFmtId="165" fontId="3" fillId="0" borderId="1" xfId="2" applyNumberFormat="1" applyFont="1" applyBorder="1"/>
    <xf numFmtId="164" fontId="3" fillId="0" borderId="1" xfId="1" applyNumberFormat="1" applyFont="1" applyBorder="1"/>
    <xf numFmtId="164" fontId="8" fillId="0" borderId="1" xfId="1" applyNumberFormat="1" applyFont="1" applyBorder="1"/>
    <xf numFmtId="0" fontId="11" fillId="0" borderId="1" xfId="0" applyFont="1" applyBorder="1" applyAlignment="1">
      <alignment horizontal="center"/>
    </xf>
    <xf numFmtId="44" fontId="3" fillId="0" borderId="1" xfId="1" applyFont="1" applyBorder="1"/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/>
    <xf numFmtId="44" fontId="8" fillId="0" borderId="1" xfId="1" applyNumberFormat="1" applyFont="1" applyBorder="1"/>
    <xf numFmtId="0" fontId="10" fillId="7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/>
    <xf numFmtId="0" fontId="12" fillId="0" borderId="0" xfId="0" applyFont="1"/>
    <xf numFmtId="0" fontId="10" fillId="0" borderId="0" xfId="0" applyFont="1"/>
    <xf numFmtId="0" fontId="4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696B7"/>
      <color rgb="FF35641B"/>
      <color rgb="FF7AC143"/>
      <color rgb="FFFBB042"/>
      <color rgb="FFEF4044"/>
      <color rgb="FFEF804D"/>
      <color rgb="FF005A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Functional</a:t>
            </a:r>
            <a:r>
              <a:rPr lang="en-US" baseline="0"/>
              <a:t> Allocation </a:t>
            </a:r>
          </a:p>
          <a:p>
            <a:pPr>
              <a:defRPr/>
            </a:pPr>
            <a:r>
              <a:rPr lang="en-US" baseline="0"/>
              <a:t>$125,000 Affiliate</a:t>
            </a:r>
            <a:endParaRPr lang="en-US"/>
          </a:p>
        </c:rich>
      </c:tx>
      <c:layout>
        <c:manualLayout>
          <c:xMode val="edge"/>
          <c:yMode val="edge"/>
          <c:x val="2.288375647554796E-2"/>
          <c:y val="2.6186574878483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228609550297865E-2"/>
          <c:y val="0.2023864836034926"/>
          <c:w val="0.91999812075996468"/>
          <c:h val="0.592193239052499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7AC14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EF404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FBB04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2.5457438345266509E-2"/>
                  <c:y val="-3.9279862317724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048528241845664E-2"/>
                  <c:y val="-3.05510040248971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Formulas!$A$19:$A$21</c:f>
              <c:strCache>
                <c:ptCount val="3"/>
                <c:pt idx="0">
                  <c:v>Programs</c:v>
                </c:pt>
                <c:pt idx="1">
                  <c:v>Administration</c:v>
                </c:pt>
                <c:pt idx="2">
                  <c:v>Fundraising</c:v>
                </c:pt>
              </c:strCache>
            </c:strRef>
          </c:cat>
          <c:val>
            <c:numRef>
              <c:f>Formulas!$B$19:$B$21</c:f>
              <c:numCache>
                <c:formatCode>"$"#,##0.00</c:formatCode>
                <c:ptCount val="3"/>
                <c:pt idx="0">
                  <c:v>100100</c:v>
                </c:pt>
                <c:pt idx="1">
                  <c:v>11100</c:v>
                </c:pt>
                <c:pt idx="2">
                  <c:v>5750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Formulas!$A$19:$A$21</c:f>
              <c:strCache>
                <c:ptCount val="3"/>
                <c:pt idx="0">
                  <c:v>Programs</c:v>
                </c:pt>
                <c:pt idx="1">
                  <c:v>Administration</c:v>
                </c:pt>
                <c:pt idx="2">
                  <c:v>Fundraising</c:v>
                </c:pt>
              </c:strCache>
            </c:strRef>
          </c:cat>
          <c:val>
            <c:numRef>
              <c:f>Formulas!$C$19:$C$21</c:f>
              <c:numCache>
                <c:formatCode>0.00%</c:formatCode>
                <c:ptCount val="3"/>
                <c:pt idx="0">
                  <c:v>0.80079999999999996</c:v>
                </c:pt>
                <c:pt idx="1">
                  <c:v>8.8800000000000004E-2</c:v>
                </c:pt>
                <c:pt idx="2">
                  <c:v>4.5999999999999999E-2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>
                <a:latin typeface="Roboto" panose="02000000000000000000" pitchFamily="2" charset="0"/>
                <a:ea typeface="Roboto" panose="02000000000000000000" pitchFamily="2" charset="0"/>
              </a:rPr>
              <a:t>Program Expenses </a:t>
            </a:r>
          </a:p>
          <a:p>
            <a:pPr>
              <a:defRPr>
                <a:latin typeface="Roboto" panose="02000000000000000000" pitchFamily="2" charset="0"/>
                <a:ea typeface="Roboto" panose="02000000000000000000" pitchFamily="2" charset="0"/>
              </a:defRPr>
            </a:pPr>
            <a:r>
              <a:rPr lang="en-US">
                <a:latin typeface="Roboto" panose="02000000000000000000" pitchFamily="2" charset="0"/>
                <a:ea typeface="Roboto" panose="02000000000000000000" pitchFamily="2" charset="0"/>
              </a:rPr>
              <a:t>($125,000 Affiliate)</a:t>
            </a:r>
          </a:p>
        </c:rich>
      </c:tx>
      <c:layout>
        <c:manualLayout>
          <c:xMode val="edge"/>
          <c:yMode val="edge"/>
          <c:x val="2.3862437248131828E-2"/>
          <c:y val="2.4086018242517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Formulas!$B$1</c:f>
              <c:strCache>
                <c:ptCount val="1"/>
                <c:pt idx="0">
                  <c:v>Expenditure</c:v>
                </c:pt>
              </c:strCache>
            </c:strRef>
          </c:tx>
          <c:dPt>
            <c:idx val="0"/>
            <c:bubble3D val="0"/>
            <c:spPr>
              <a:solidFill>
                <a:srgbClr val="005A6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EF404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35641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7AC14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EF804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0696B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5"/>
              <c:layout>
                <c:manualLayout>
                  <c:x val="3.5534959904253843E-2"/>
                  <c:y val="-2.06451584935861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Formulas!$A$2:$A$7</c:f>
              <c:strCache>
                <c:ptCount val="6"/>
                <c:pt idx="0">
                  <c:v>Construction Materials</c:v>
                </c:pt>
                <c:pt idx="1">
                  <c:v>Supplies &amp; Equipment</c:v>
                </c:pt>
                <c:pt idx="2">
                  <c:v>Pre-Development Costs</c:v>
                </c:pt>
                <c:pt idx="3">
                  <c:v>Project Management</c:v>
                </c:pt>
                <c:pt idx="4">
                  <c:v>Contracted Skilled Labor</c:v>
                </c:pt>
                <c:pt idx="5">
                  <c:v>Other Program Expense</c:v>
                </c:pt>
              </c:strCache>
            </c:strRef>
          </c:cat>
          <c:val>
            <c:numRef>
              <c:f>Formulas!$B$2:$B$7</c:f>
              <c:numCache>
                <c:formatCode>_("$"* #,##0.00_);_("$"* \(#,##0.00\);_("$"* "-"??_);_(@_)</c:formatCode>
                <c:ptCount val="6"/>
                <c:pt idx="0">
                  <c:v>52000</c:v>
                </c:pt>
                <c:pt idx="1">
                  <c:v>10000</c:v>
                </c:pt>
                <c:pt idx="2">
                  <c:v>14000</c:v>
                </c:pt>
                <c:pt idx="3">
                  <c:v>5100</c:v>
                </c:pt>
                <c:pt idx="4">
                  <c:v>5800</c:v>
                </c:pt>
                <c:pt idx="5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1</xdr:row>
      <xdr:rowOff>57150</xdr:rowOff>
    </xdr:from>
    <xdr:to>
      <xdr:col>0</xdr:col>
      <xdr:colOff>2247900</xdr:colOff>
      <xdr:row>1</xdr:row>
      <xdr:rowOff>714375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95300"/>
          <a:ext cx="125730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123825</xdr:rowOff>
    </xdr:from>
    <xdr:to>
      <xdr:col>0</xdr:col>
      <xdr:colOff>1419225</xdr:colOff>
      <xdr:row>4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14097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109537</xdr:rowOff>
    </xdr:from>
    <xdr:to>
      <xdr:col>13</xdr:col>
      <xdr:colOff>428625</xdr:colOff>
      <xdr:row>18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20</xdr:row>
      <xdr:rowOff>33337</xdr:rowOff>
    </xdr:from>
    <xdr:to>
      <xdr:col>14</xdr:col>
      <xdr:colOff>38099</xdr:colOff>
      <xdr:row>43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5A6E"/>
  </sheetPr>
  <dimension ref="A1:I24"/>
  <sheetViews>
    <sheetView tabSelected="1" workbookViewId="0">
      <selection activeCell="B8" sqref="B8"/>
    </sheetView>
  </sheetViews>
  <sheetFormatPr defaultRowHeight="15.75" x14ac:dyDescent="0.25"/>
  <cols>
    <col min="1" max="1" width="52.28515625" style="15" customWidth="1"/>
    <col min="2" max="2" width="17.140625" style="15" bestFit="1" customWidth="1"/>
    <col min="3" max="3" width="15.85546875" style="15" bestFit="1" customWidth="1"/>
    <col min="4" max="4" width="17" style="15" customWidth="1"/>
    <col min="5" max="5" width="17.28515625" style="15" customWidth="1"/>
    <col min="6" max="7" width="15.85546875" style="15" bestFit="1" customWidth="1"/>
    <col min="8" max="8" width="20.85546875" style="15" customWidth="1"/>
    <col min="9" max="9" width="17.5703125" style="15" customWidth="1"/>
    <col min="10" max="16384" width="9.140625" style="15"/>
  </cols>
  <sheetData>
    <row r="1" spans="1:9" x14ac:dyDescent="0.25">
      <c r="A1" s="70" t="s">
        <v>15</v>
      </c>
      <c r="B1" s="72" t="s">
        <v>29</v>
      </c>
      <c r="C1" s="73"/>
      <c r="D1" s="73"/>
      <c r="E1" s="73"/>
      <c r="F1" s="72" t="s">
        <v>14</v>
      </c>
      <c r="G1" s="73"/>
      <c r="H1" s="74"/>
      <c r="I1" s="13"/>
    </row>
    <row r="2" spans="1:9" ht="63.75" customHeight="1" x14ac:dyDescent="0.25">
      <c r="A2" s="20"/>
      <c r="B2" s="21" t="s">
        <v>73</v>
      </c>
      <c r="C2" s="21" t="s">
        <v>71</v>
      </c>
      <c r="D2" s="22" t="s">
        <v>72</v>
      </c>
      <c r="E2" s="23" t="s">
        <v>12</v>
      </c>
      <c r="F2" s="24" t="s">
        <v>22</v>
      </c>
      <c r="G2" s="24" t="s">
        <v>13</v>
      </c>
      <c r="H2" s="25" t="s">
        <v>23</v>
      </c>
      <c r="I2" s="16"/>
    </row>
    <row r="3" spans="1:9" x14ac:dyDescent="0.25">
      <c r="A3" s="29" t="s">
        <v>16</v>
      </c>
      <c r="B3" s="44">
        <v>10000</v>
      </c>
      <c r="C3" s="44">
        <v>5000</v>
      </c>
      <c r="D3" s="44">
        <v>1500</v>
      </c>
      <c r="E3" s="45">
        <f t="shared" ref="E3:E19" si="0">SUM(B3:D3)</f>
        <v>16500</v>
      </c>
      <c r="F3" s="44">
        <v>5500</v>
      </c>
      <c r="G3" s="44">
        <v>6000</v>
      </c>
      <c r="H3" s="46">
        <f>SUM(E3:G3)</f>
        <v>28000</v>
      </c>
      <c r="I3" s="17"/>
    </row>
    <row r="4" spans="1:9" x14ac:dyDescent="0.25">
      <c r="A4" s="29" t="s">
        <v>17</v>
      </c>
      <c r="B4" s="44">
        <v>2500</v>
      </c>
      <c r="C4" s="44">
        <v>1200</v>
      </c>
      <c r="D4" s="44">
        <v>500</v>
      </c>
      <c r="E4" s="45">
        <f t="shared" si="0"/>
        <v>4200</v>
      </c>
      <c r="F4" s="44">
        <v>500</v>
      </c>
      <c r="G4" s="44">
        <v>0</v>
      </c>
      <c r="H4" s="46">
        <f>SUM(E4:G4)</f>
        <v>4700</v>
      </c>
      <c r="I4" s="17"/>
    </row>
    <row r="5" spans="1:9" x14ac:dyDescent="0.25">
      <c r="A5" s="29" t="s">
        <v>9</v>
      </c>
      <c r="B5" s="44">
        <v>45000</v>
      </c>
      <c r="C5" s="44">
        <v>12000</v>
      </c>
      <c r="D5" s="44">
        <v>1500</v>
      </c>
      <c r="E5" s="45">
        <f t="shared" si="0"/>
        <v>58500</v>
      </c>
      <c r="F5" s="44">
        <v>0</v>
      </c>
      <c r="G5" s="44">
        <v>0</v>
      </c>
      <c r="H5" s="46">
        <f t="shared" ref="H5:H19" si="1">E5+F5+G5</f>
        <v>58500</v>
      </c>
      <c r="I5" s="17"/>
    </row>
    <row r="6" spans="1:9" x14ac:dyDescent="0.25">
      <c r="A6" s="29" t="s">
        <v>19</v>
      </c>
      <c r="B6" s="44">
        <v>200</v>
      </c>
      <c r="C6" s="44">
        <v>200</v>
      </c>
      <c r="D6" s="44">
        <v>100</v>
      </c>
      <c r="E6" s="45">
        <f t="shared" si="0"/>
        <v>500</v>
      </c>
      <c r="F6" s="44">
        <v>0</v>
      </c>
      <c r="G6" s="44">
        <v>0</v>
      </c>
      <c r="H6" s="46">
        <f t="shared" si="1"/>
        <v>500</v>
      </c>
      <c r="I6" s="17"/>
    </row>
    <row r="7" spans="1:9" x14ac:dyDescent="0.25">
      <c r="A7" s="71" t="s">
        <v>32</v>
      </c>
      <c r="B7" s="44">
        <v>5800</v>
      </c>
      <c r="C7" s="44">
        <v>0</v>
      </c>
      <c r="D7" s="44">
        <v>0</v>
      </c>
      <c r="E7" s="45">
        <f t="shared" si="0"/>
        <v>5800</v>
      </c>
      <c r="F7" s="44">
        <v>0</v>
      </c>
      <c r="G7" s="44">
        <v>0</v>
      </c>
      <c r="H7" s="46">
        <f t="shared" si="1"/>
        <v>5800</v>
      </c>
      <c r="I7" s="17"/>
    </row>
    <row r="8" spans="1:9" x14ac:dyDescent="0.25">
      <c r="A8" s="33" t="s">
        <v>50</v>
      </c>
      <c r="B8" s="44">
        <v>2000</v>
      </c>
      <c r="C8" s="44">
        <v>500</v>
      </c>
      <c r="D8" s="44">
        <v>200</v>
      </c>
      <c r="E8" s="45">
        <f t="shared" si="0"/>
        <v>2700</v>
      </c>
      <c r="F8" s="44">
        <v>0</v>
      </c>
      <c r="G8" s="44">
        <v>0</v>
      </c>
      <c r="H8" s="46">
        <f t="shared" si="1"/>
        <v>2700</v>
      </c>
      <c r="I8" s="17"/>
    </row>
    <row r="9" spans="1:9" x14ac:dyDescent="0.25">
      <c r="A9" s="29" t="s">
        <v>6</v>
      </c>
      <c r="B9" s="44"/>
      <c r="C9" s="44"/>
      <c r="D9" s="44"/>
      <c r="E9" s="47">
        <f t="shared" si="0"/>
        <v>0</v>
      </c>
      <c r="F9" s="44">
        <v>250</v>
      </c>
      <c r="G9" s="44">
        <v>0</v>
      </c>
      <c r="H9" s="46">
        <f t="shared" si="1"/>
        <v>250</v>
      </c>
      <c r="I9" s="17"/>
    </row>
    <row r="10" spans="1:9" x14ac:dyDescent="0.25">
      <c r="A10" s="29" t="s">
        <v>10</v>
      </c>
      <c r="B10" s="44">
        <v>250</v>
      </c>
      <c r="C10" s="44">
        <v>250</v>
      </c>
      <c r="D10" s="44">
        <v>0</v>
      </c>
      <c r="E10" s="45">
        <f t="shared" si="0"/>
        <v>500</v>
      </c>
      <c r="F10" s="44">
        <v>1750</v>
      </c>
      <c r="G10" s="44">
        <v>250</v>
      </c>
      <c r="H10" s="46">
        <f t="shared" si="1"/>
        <v>2500</v>
      </c>
      <c r="I10" s="17"/>
    </row>
    <row r="11" spans="1:9" x14ac:dyDescent="0.25">
      <c r="A11" s="29" t="s">
        <v>48</v>
      </c>
      <c r="B11" s="44">
        <v>700</v>
      </c>
      <c r="C11" s="44">
        <v>100</v>
      </c>
      <c r="D11" s="44">
        <v>100</v>
      </c>
      <c r="E11" s="45">
        <f t="shared" si="0"/>
        <v>900</v>
      </c>
      <c r="F11" s="44"/>
      <c r="G11" s="44">
        <v>100</v>
      </c>
      <c r="H11" s="46">
        <f t="shared" si="1"/>
        <v>1000</v>
      </c>
      <c r="I11" s="17"/>
    </row>
    <row r="12" spans="1:9" x14ac:dyDescent="0.25">
      <c r="A12" s="29" t="s">
        <v>65</v>
      </c>
      <c r="B12" s="44">
        <v>1900</v>
      </c>
      <c r="C12" s="44">
        <v>3500</v>
      </c>
      <c r="D12" s="44">
        <v>400</v>
      </c>
      <c r="E12" s="45">
        <f t="shared" si="0"/>
        <v>5800</v>
      </c>
      <c r="F12" s="44">
        <v>100</v>
      </c>
      <c r="G12" s="44">
        <v>100</v>
      </c>
      <c r="H12" s="46">
        <f t="shared" si="1"/>
        <v>6000</v>
      </c>
      <c r="I12" s="17"/>
    </row>
    <row r="13" spans="1:9" x14ac:dyDescent="0.25">
      <c r="A13" s="29" t="s">
        <v>67</v>
      </c>
      <c r="B13" s="44">
        <v>500</v>
      </c>
      <c r="C13" s="44">
        <v>200</v>
      </c>
      <c r="D13" s="44">
        <v>0</v>
      </c>
      <c r="E13" s="45">
        <f t="shared" si="0"/>
        <v>700</v>
      </c>
      <c r="F13" s="44">
        <v>100</v>
      </c>
      <c r="G13" s="44">
        <v>250</v>
      </c>
      <c r="H13" s="46">
        <f t="shared" si="1"/>
        <v>1050</v>
      </c>
      <c r="I13" s="17"/>
    </row>
    <row r="14" spans="1:9" x14ac:dyDescent="0.25">
      <c r="A14" s="29" t="s">
        <v>20</v>
      </c>
      <c r="B14" s="44">
        <v>500</v>
      </c>
      <c r="C14" s="44">
        <v>300</v>
      </c>
      <c r="D14" s="44">
        <v>200</v>
      </c>
      <c r="E14" s="45">
        <f t="shared" si="0"/>
        <v>1000</v>
      </c>
      <c r="F14" s="44">
        <v>200</v>
      </c>
      <c r="G14" s="44">
        <v>300</v>
      </c>
      <c r="H14" s="46">
        <f t="shared" si="1"/>
        <v>1500</v>
      </c>
      <c r="I14" s="17"/>
    </row>
    <row r="15" spans="1:9" x14ac:dyDescent="0.25">
      <c r="A15" s="29" t="s">
        <v>21</v>
      </c>
      <c r="B15" s="44">
        <v>2543</v>
      </c>
      <c r="C15" s="44">
        <v>703</v>
      </c>
      <c r="D15" s="44">
        <v>343</v>
      </c>
      <c r="E15" s="45">
        <f t="shared" si="0"/>
        <v>3589</v>
      </c>
      <c r="F15" s="44">
        <v>791</v>
      </c>
      <c r="G15" s="44">
        <v>253</v>
      </c>
      <c r="H15" s="46">
        <f t="shared" si="1"/>
        <v>4633</v>
      </c>
      <c r="I15" s="17"/>
    </row>
    <row r="16" spans="1:9" x14ac:dyDescent="0.25">
      <c r="A16" s="29" t="s">
        <v>30</v>
      </c>
      <c r="B16" s="44">
        <v>500</v>
      </c>
      <c r="C16" s="44">
        <v>175</v>
      </c>
      <c r="D16" s="44">
        <v>175</v>
      </c>
      <c r="E16" s="45">
        <f t="shared" si="0"/>
        <v>850</v>
      </c>
      <c r="F16" s="44"/>
      <c r="G16" s="44"/>
      <c r="H16" s="46">
        <f t="shared" si="1"/>
        <v>850</v>
      </c>
      <c r="I16" s="17"/>
    </row>
    <row r="17" spans="1:9" x14ac:dyDescent="0.25">
      <c r="A17" s="29" t="s">
        <v>46</v>
      </c>
      <c r="B17" s="44">
        <v>0</v>
      </c>
      <c r="C17" s="44">
        <v>0</v>
      </c>
      <c r="D17" s="44">
        <v>0</v>
      </c>
      <c r="E17" s="45">
        <f>B17+C17+D17</f>
        <v>0</v>
      </c>
      <c r="F17" s="44">
        <v>0</v>
      </c>
      <c r="G17" s="44">
        <v>0</v>
      </c>
      <c r="H17" s="46">
        <f>E17+F17+G17</f>
        <v>0</v>
      </c>
      <c r="I17" s="17"/>
    </row>
    <row r="18" spans="1:9" x14ac:dyDescent="0.25">
      <c r="A18" s="29" t="s">
        <v>49</v>
      </c>
      <c r="B18" s="44">
        <v>0</v>
      </c>
      <c r="C18" s="44"/>
      <c r="D18" s="44"/>
      <c r="E18" s="45">
        <v>0</v>
      </c>
      <c r="F18" s="44"/>
      <c r="G18" s="44"/>
      <c r="H18" s="46"/>
      <c r="I18" s="17"/>
    </row>
    <row r="19" spans="1:9" x14ac:dyDescent="0.25">
      <c r="A19" s="29" t="s">
        <v>66</v>
      </c>
      <c r="B19" s="44">
        <v>0</v>
      </c>
      <c r="C19" s="44">
        <v>0</v>
      </c>
      <c r="D19" s="44"/>
      <c r="E19" s="45">
        <f t="shared" si="0"/>
        <v>0</v>
      </c>
      <c r="F19" s="44">
        <v>250</v>
      </c>
      <c r="G19" s="44"/>
      <c r="H19" s="46">
        <f t="shared" si="1"/>
        <v>250</v>
      </c>
      <c r="I19" s="17"/>
    </row>
    <row r="20" spans="1:9" x14ac:dyDescent="0.25">
      <c r="A20" s="34" t="s">
        <v>2</v>
      </c>
      <c r="B20" s="44">
        <f t="shared" ref="B20:H20" si="2">SUM(B3:B19)</f>
        <v>72393</v>
      </c>
      <c r="C20" s="44">
        <f t="shared" si="2"/>
        <v>24128</v>
      </c>
      <c r="D20" s="44">
        <f t="shared" si="2"/>
        <v>5018</v>
      </c>
      <c r="E20" s="45">
        <f t="shared" si="2"/>
        <v>101539</v>
      </c>
      <c r="F20" s="44">
        <f t="shared" si="2"/>
        <v>9441</v>
      </c>
      <c r="G20" s="44">
        <f t="shared" si="2"/>
        <v>7253</v>
      </c>
      <c r="H20" s="46">
        <f t="shared" si="2"/>
        <v>118233</v>
      </c>
      <c r="I20" s="17"/>
    </row>
    <row r="21" spans="1:9" x14ac:dyDescent="0.25">
      <c r="A21" s="35"/>
      <c r="B21" s="30"/>
      <c r="C21" s="30"/>
      <c r="D21" s="30"/>
      <c r="E21" s="31"/>
      <c r="F21" s="30"/>
      <c r="G21" s="30"/>
      <c r="H21" s="32"/>
      <c r="I21" s="17"/>
    </row>
    <row r="22" spans="1:9" x14ac:dyDescent="0.25">
      <c r="A22" s="36"/>
      <c r="B22" s="37"/>
      <c r="C22" s="37"/>
      <c r="D22" s="38"/>
      <c r="E22" s="39"/>
      <c r="F22" s="38"/>
      <c r="G22" s="38"/>
      <c r="H22" s="40"/>
      <c r="I22" s="18"/>
    </row>
    <row r="23" spans="1:9" x14ac:dyDescent="0.25">
      <c r="A23" s="34" t="s">
        <v>18</v>
      </c>
      <c r="B23" s="41">
        <f>B20</f>
        <v>72393</v>
      </c>
      <c r="C23" s="41">
        <f t="shared" ref="C23:G23" si="3">C20</f>
        <v>24128</v>
      </c>
      <c r="D23" s="41">
        <f t="shared" si="3"/>
        <v>5018</v>
      </c>
      <c r="E23" s="42">
        <f t="shared" si="3"/>
        <v>101539</v>
      </c>
      <c r="F23" s="41">
        <f t="shared" si="3"/>
        <v>9441</v>
      </c>
      <c r="G23" s="41">
        <f t="shared" si="3"/>
        <v>7253</v>
      </c>
      <c r="H23" s="43">
        <f>SUM(H20:H21)</f>
        <v>118233</v>
      </c>
      <c r="I23" s="19"/>
    </row>
    <row r="24" spans="1:9" x14ac:dyDescent="0.25">
      <c r="A24" s="26"/>
      <c r="B24" s="27"/>
      <c r="C24" s="27"/>
      <c r="D24" s="27"/>
      <c r="E24" s="27"/>
      <c r="F24" s="27"/>
      <c r="G24" s="27"/>
      <c r="H24" s="28"/>
      <c r="I24" s="18"/>
    </row>
  </sheetData>
  <mergeCells count="2">
    <mergeCell ref="F1:H1"/>
    <mergeCell ref="B1:E1"/>
  </mergeCells>
  <pageMargins left="0.7" right="0.7" top="0.75" bottom="0.75" header="0.3" footer="0.3"/>
  <pageSetup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8" workbookViewId="0">
      <selection activeCell="B26" sqref="B26"/>
    </sheetView>
  </sheetViews>
  <sheetFormatPr defaultRowHeight="12.75" x14ac:dyDescent="0.2"/>
  <cols>
    <col min="1" max="1" width="40.42578125" customWidth="1"/>
    <col min="2" max="2" width="24.140625" customWidth="1"/>
    <col min="3" max="3" width="22.28515625" customWidth="1"/>
    <col min="5" max="5" width="15.85546875" customWidth="1"/>
  </cols>
  <sheetData>
    <row r="1" spans="1:3" ht="18.75" x14ac:dyDescent="0.3">
      <c r="A1" s="75" t="s">
        <v>51</v>
      </c>
      <c r="B1" s="75"/>
      <c r="C1" s="75"/>
    </row>
    <row r="2" spans="1:3" ht="15.75" x14ac:dyDescent="0.25">
      <c r="A2" s="76" t="s">
        <v>77</v>
      </c>
      <c r="B2" s="76"/>
      <c r="C2" s="76"/>
    </row>
    <row r="3" spans="1:3" ht="27.75" customHeight="1" x14ac:dyDescent="0.25">
      <c r="A3" s="77"/>
      <c r="B3" s="77"/>
      <c r="C3" s="77"/>
    </row>
    <row r="4" spans="1:3" ht="15.75" x14ac:dyDescent="0.25">
      <c r="A4" s="6"/>
      <c r="B4" s="5" t="s">
        <v>70</v>
      </c>
      <c r="C4" s="7" t="s">
        <v>75</v>
      </c>
    </row>
    <row r="5" spans="1:3" ht="15.75" x14ac:dyDescent="0.25">
      <c r="A5" s="6"/>
      <c r="B5" s="5" t="s">
        <v>3</v>
      </c>
      <c r="C5" s="7" t="s">
        <v>4</v>
      </c>
    </row>
    <row r="6" spans="1:3" ht="15.75" x14ac:dyDescent="0.25">
      <c r="A6" s="4" t="s">
        <v>7</v>
      </c>
      <c r="B6" s="1"/>
      <c r="C6" s="1"/>
    </row>
    <row r="7" spans="1:3" ht="15" x14ac:dyDescent="0.25">
      <c r="A7" s="8" t="s">
        <v>52</v>
      </c>
      <c r="B7" s="2">
        <v>12000</v>
      </c>
      <c r="C7" s="62">
        <v>18675</v>
      </c>
    </row>
    <row r="8" spans="1:3" ht="15" x14ac:dyDescent="0.25">
      <c r="A8" s="8" t="s">
        <v>53</v>
      </c>
      <c r="B8" s="2">
        <v>25000</v>
      </c>
      <c r="C8" s="62">
        <v>5500</v>
      </c>
    </row>
    <row r="9" spans="1:3" ht="15" x14ac:dyDescent="0.25">
      <c r="A9" s="8" t="s">
        <v>54</v>
      </c>
      <c r="B9" s="2">
        <v>8000</v>
      </c>
      <c r="C9" s="62">
        <v>0</v>
      </c>
    </row>
    <row r="10" spans="1:3" ht="15" x14ac:dyDescent="0.25">
      <c r="A10" s="8" t="s">
        <v>24</v>
      </c>
      <c r="B10" s="2">
        <v>12000</v>
      </c>
      <c r="C10" s="62">
        <v>20000</v>
      </c>
    </row>
    <row r="11" spans="1:3" ht="15" x14ac:dyDescent="0.25">
      <c r="A11" s="8" t="s">
        <v>68</v>
      </c>
      <c r="B11" s="66">
        <v>5000</v>
      </c>
      <c r="C11" s="62">
        <v>2153</v>
      </c>
    </row>
    <row r="12" spans="1:3" ht="15" x14ac:dyDescent="0.25">
      <c r="A12" s="8" t="s">
        <v>61</v>
      </c>
      <c r="B12" s="2">
        <v>12000</v>
      </c>
      <c r="C12" s="62">
        <v>26372</v>
      </c>
    </row>
    <row r="13" spans="1:3" ht="15" x14ac:dyDescent="0.25">
      <c r="A13" s="8" t="s">
        <v>25</v>
      </c>
      <c r="B13" s="2">
        <v>5000</v>
      </c>
      <c r="C13" s="62">
        <v>5692</v>
      </c>
    </row>
    <row r="14" spans="1:3" ht="15" x14ac:dyDescent="0.25">
      <c r="A14" s="8" t="s">
        <v>5</v>
      </c>
      <c r="B14" s="2">
        <v>10000</v>
      </c>
      <c r="C14" s="62">
        <v>14878</v>
      </c>
    </row>
    <row r="15" spans="1:3" ht="15" x14ac:dyDescent="0.25">
      <c r="A15" s="8" t="s">
        <v>26</v>
      </c>
      <c r="B15" s="2">
        <v>18000</v>
      </c>
      <c r="C15" s="62">
        <v>22799</v>
      </c>
    </row>
    <row r="16" spans="1:3" ht="15" x14ac:dyDescent="0.25">
      <c r="A16" s="8" t="s">
        <v>74</v>
      </c>
      <c r="B16" s="2">
        <v>2500</v>
      </c>
      <c r="C16" s="62">
        <v>2832</v>
      </c>
    </row>
    <row r="17" spans="1:3" ht="15" x14ac:dyDescent="0.25">
      <c r="A17" s="8" t="s">
        <v>8</v>
      </c>
      <c r="B17" s="2">
        <v>3000</v>
      </c>
      <c r="C17" s="62">
        <v>1733.25</v>
      </c>
    </row>
    <row r="18" spans="1:3" ht="15" x14ac:dyDescent="0.25">
      <c r="A18" s="8" t="s">
        <v>60</v>
      </c>
      <c r="B18" s="58">
        <v>2500</v>
      </c>
      <c r="C18" s="62">
        <v>1695</v>
      </c>
    </row>
    <row r="19" spans="1:3" ht="15" x14ac:dyDescent="0.25">
      <c r="A19" s="8" t="s">
        <v>57</v>
      </c>
      <c r="B19" s="58">
        <v>4000</v>
      </c>
      <c r="C19" s="62">
        <v>1275</v>
      </c>
    </row>
    <row r="20" spans="1:3" ht="15" x14ac:dyDescent="0.25">
      <c r="A20" s="8" t="s">
        <v>56</v>
      </c>
      <c r="B20" s="58">
        <v>50</v>
      </c>
      <c r="C20" s="62">
        <v>43</v>
      </c>
    </row>
    <row r="21" spans="1:3" ht="15" x14ac:dyDescent="0.25">
      <c r="A21" s="11" t="s">
        <v>1</v>
      </c>
      <c r="B21" s="69">
        <f>SUM(B7:B20)</f>
        <v>119050</v>
      </c>
      <c r="C21" s="64">
        <f>SUM(C7:C20)</f>
        <v>123647.25</v>
      </c>
    </row>
    <row r="22" spans="1:3" ht="15" x14ac:dyDescent="0.25">
      <c r="A22" s="11"/>
      <c r="B22" s="2"/>
      <c r="C22" s="64"/>
    </row>
    <row r="23" spans="1:3" ht="15" x14ac:dyDescent="0.25">
      <c r="A23" s="10"/>
      <c r="B23" s="59"/>
      <c r="C23" s="10"/>
    </row>
    <row r="24" spans="1:3" ht="15.75" x14ac:dyDescent="0.25">
      <c r="A24" s="4" t="s">
        <v>0</v>
      </c>
      <c r="B24" s="60"/>
      <c r="C24" s="65"/>
    </row>
    <row r="25" spans="1:3" ht="15" x14ac:dyDescent="0.25">
      <c r="A25" s="8" t="s">
        <v>16</v>
      </c>
      <c r="B25" s="2">
        <v>28964</v>
      </c>
      <c r="C25" s="62">
        <v>25216</v>
      </c>
    </row>
    <row r="26" spans="1:3" ht="15" x14ac:dyDescent="0.25">
      <c r="A26" s="8" t="s">
        <v>27</v>
      </c>
      <c r="B26" s="2">
        <v>4700</v>
      </c>
      <c r="C26" s="62">
        <v>4623.9399999999996</v>
      </c>
    </row>
    <row r="27" spans="1:3" ht="15" x14ac:dyDescent="0.25">
      <c r="A27" s="8" t="s">
        <v>9</v>
      </c>
      <c r="B27" s="2">
        <v>45000</v>
      </c>
      <c r="C27" s="62">
        <v>42119</v>
      </c>
    </row>
    <row r="28" spans="1:3" ht="15" x14ac:dyDescent="0.25">
      <c r="A28" s="8" t="s">
        <v>19</v>
      </c>
      <c r="B28" s="2">
        <v>500</v>
      </c>
      <c r="C28" s="62">
        <v>318.66000000000003</v>
      </c>
    </row>
    <row r="29" spans="1:3" ht="15" x14ac:dyDescent="0.25">
      <c r="A29" s="8" t="s">
        <v>58</v>
      </c>
      <c r="B29" s="2">
        <v>12000</v>
      </c>
      <c r="C29" s="62">
        <v>15353</v>
      </c>
    </row>
    <row r="30" spans="1:3" ht="15" x14ac:dyDescent="0.25">
      <c r="A30" s="8" t="s">
        <v>47</v>
      </c>
      <c r="B30" s="2">
        <v>2700</v>
      </c>
      <c r="C30" s="62">
        <v>2694</v>
      </c>
    </row>
    <row r="31" spans="1:3" ht="15" x14ac:dyDescent="0.25">
      <c r="A31" s="8" t="s">
        <v>6</v>
      </c>
      <c r="B31" s="2">
        <v>250</v>
      </c>
      <c r="C31" s="62">
        <v>0</v>
      </c>
    </row>
    <row r="32" spans="1:3" ht="15" x14ac:dyDescent="0.25">
      <c r="A32" s="8" t="s">
        <v>10</v>
      </c>
      <c r="B32" s="2">
        <v>2500</v>
      </c>
      <c r="C32" s="62">
        <v>3663</v>
      </c>
    </row>
    <row r="33" spans="1:3" ht="15" x14ac:dyDescent="0.25">
      <c r="A33" s="8" t="s">
        <v>79</v>
      </c>
      <c r="B33" s="2">
        <v>2000</v>
      </c>
      <c r="C33" s="62">
        <v>4082</v>
      </c>
    </row>
    <row r="34" spans="1:3" ht="15" x14ac:dyDescent="0.25">
      <c r="A34" s="8" t="s">
        <v>64</v>
      </c>
      <c r="B34" s="2">
        <v>6000</v>
      </c>
      <c r="C34" s="62">
        <v>5439</v>
      </c>
    </row>
    <row r="35" spans="1:3" ht="15" x14ac:dyDescent="0.25">
      <c r="A35" s="8" t="s">
        <v>76</v>
      </c>
      <c r="B35" s="2">
        <v>1500</v>
      </c>
      <c r="C35" s="62"/>
    </row>
    <row r="36" spans="1:3" ht="15" x14ac:dyDescent="0.25">
      <c r="A36" s="8" t="s">
        <v>11</v>
      </c>
      <c r="B36" s="2">
        <v>1500</v>
      </c>
      <c r="C36" s="62">
        <v>2999</v>
      </c>
    </row>
    <row r="37" spans="1:3" ht="15" x14ac:dyDescent="0.25">
      <c r="A37" s="8" t="s">
        <v>21</v>
      </c>
      <c r="B37" s="2">
        <v>4633</v>
      </c>
      <c r="C37" s="62">
        <v>6341.5</v>
      </c>
    </row>
    <row r="38" spans="1:3" ht="15" x14ac:dyDescent="0.25">
      <c r="A38" s="8" t="s">
        <v>78</v>
      </c>
      <c r="B38" s="2">
        <v>750</v>
      </c>
      <c r="C38" s="62">
        <v>767</v>
      </c>
    </row>
    <row r="39" spans="1:3" ht="15" x14ac:dyDescent="0.25">
      <c r="A39" s="8" t="s">
        <v>31</v>
      </c>
      <c r="B39" s="2">
        <v>1000</v>
      </c>
      <c r="C39" s="62">
        <v>257</v>
      </c>
    </row>
    <row r="40" spans="1:3" ht="15" x14ac:dyDescent="0.25">
      <c r="A40" s="8" t="s">
        <v>59</v>
      </c>
      <c r="B40" s="2">
        <v>4000</v>
      </c>
      <c r="C40" s="62">
        <v>1275</v>
      </c>
    </row>
    <row r="41" spans="1:3" ht="15" x14ac:dyDescent="0.25">
      <c r="A41" s="8" t="s">
        <v>63</v>
      </c>
      <c r="B41" s="2">
        <v>250</v>
      </c>
      <c r="C41" s="62">
        <v>147.57</v>
      </c>
    </row>
    <row r="42" spans="1:3" ht="15" x14ac:dyDescent="0.25">
      <c r="A42" s="9" t="s">
        <v>2</v>
      </c>
      <c r="B42" s="2">
        <f>SUM(B25:B41)</f>
        <v>118247</v>
      </c>
      <c r="C42" s="63">
        <f>SUM(C25:C41)</f>
        <v>115295.67000000001</v>
      </c>
    </row>
    <row r="43" spans="1:3" ht="15" x14ac:dyDescent="0.25">
      <c r="A43" s="12" t="s">
        <v>62</v>
      </c>
      <c r="B43" s="3">
        <f>SUM(B21-B42)</f>
        <v>803</v>
      </c>
      <c r="C43" s="64">
        <f>SUM(C21-C42)</f>
        <v>8351.5799999999872</v>
      </c>
    </row>
  </sheetData>
  <mergeCells count="3">
    <mergeCell ref="A1:C1"/>
    <mergeCell ref="A2:C2"/>
    <mergeCell ref="A3:C3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641B"/>
    <pageSetUpPr fitToPage="1"/>
  </sheetPr>
  <dimension ref="A1"/>
  <sheetViews>
    <sheetView workbookViewId="0">
      <selection activeCell="G54" sqref="G54"/>
    </sheetView>
  </sheetViews>
  <sheetFormatPr defaultRowHeight="12.75" x14ac:dyDescent="0.2"/>
  <sheetData/>
  <pageMargins left="0.7" right="0.7" top="0.75" bottom="0.75" header="0.3" footer="0.3"/>
  <pageSetup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696B7"/>
  </sheetPr>
  <dimension ref="A1:C22"/>
  <sheetViews>
    <sheetView zoomScale="115" zoomScaleNormal="115" workbookViewId="0">
      <selection activeCell="B20" sqref="B20"/>
    </sheetView>
  </sheetViews>
  <sheetFormatPr defaultRowHeight="12.75" x14ac:dyDescent="0.2"/>
  <cols>
    <col min="1" max="1" width="75.28515625" style="14" customWidth="1"/>
    <col min="2" max="2" width="19.5703125" style="14" customWidth="1"/>
    <col min="3" max="16384" width="9.140625" style="14"/>
  </cols>
  <sheetData>
    <row r="1" spans="1:3" ht="15" x14ac:dyDescent="0.25">
      <c r="A1" s="55" t="s">
        <v>33</v>
      </c>
      <c r="B1" s="48" t="s">
        <v>34</v>
      </c>
      <c r="C1" s="50"/>
    </row>
    <row r="2" spans="1:3" ht="15" x14ac:dyDescent="0.25">
      <c r="A2" s="56" t="s">
        <v>35</v>
      </c>
      <c r="B2" s="49">
        <v>52000</v>
      </c>
      <c r="C2" s="50"/>
    </row>
    <row r="3" spans="1:3" ht="15" x14ac:dyDescent="0.25">
      <c r="A3" s="56" t="s">
        <v>36</v>
      </c>
      <c r="B3" s="49">
        <v>10000</v>
      </c>
      <c r="C3" s="50"/>
    </row>
    <row r="4" spans="1:3" ht="15" x14ac:dyDescent="0.25">
      <c r="A4" s="56" t="s">
        <v>37</v>
      </c>
      <c r="B4" s="61">
        <v>14000</v>
      </c>
      <c r="C4" s="50"/>
    </row>
    <row r="5" spans="1:3" ht="15" x14ac:dyDescent="0.25">
      <c r="A5" s="56" t="s">
        <v>38</v>
      </c>
      <c r="B5" s="49">
        <v>5100</v>
      </c>
      <c r="C5" s="50"/>
    </row>
    <row r="6" spans="1:3" ht="15" x14ac:dyDescent="0.25">
      <c r="A6" s="56" t="s">
        <v>39</v>
      </c>
      <c r="B6" s="49">
        <f>'Functional Allocation 125K'!H7</f>
        <v>5800</v>
      </c>
      <c r="C6" s="50"/>
    </row>
    <row r="7" spans="1:3" ht="15" x14ac:dyDescent="0.25">
      <c r="A7" s="56" t="s">
        <v>55</v>
      </c>
      <c r="B7" s="49">
        <v>10000</v>
      </c>
      <c r="C7" s="50"/>
    </row>
    <row r="8" spans="1:3" ht="15" x14ac:dyDescent="0.25">
      <c r="A8" s="57" t="s">
        <v>40</v>
      </c>
      <c r="B8" s="49">
        <f>SUM(B2:B7)</f>
        <v>96900</v>
      </c>
      <c r="C8" s="50"/>
    </row>
    <row r="9" spans="1:3" ht="15" x14ac:dyDescent="0.25">
      <c r="A9" s="51"/>
      <c r="B9" s="50"/>
      <c r="C9" s="50"/>
    </row>
    <row r="10" spans="1:3" ht="15" x14ac:dyDescent="0.25">
      <c r="A10" s="51"/>
      <c r="B10" s="52"/>
      <c r="C10" s="50"/>
    </row>
    <row r="11" spans="1:3" ht="15" x14ac:dyDescent="0.25">
      <c r="A11" s="50"/>
      <c r="B11" s="53"/>
      <c r="C11" s="50"/>
    </row>
    <row r="12" spans="1:3" ht="15" x14ac:dyDescent="0.25">
      <c r="A12" s="55" t="s">
        <v>37</v>
      </c>
      <c r="B12" s="50"/>
      <c r="C12" s="50"/>
    </row>
    <row r="13" spans="1:3" ht="15" x14ac:dyDescent="0.25">
      <c r="A13" s="51" t="s">
        <v>28</v>
      </c>
      <c r="B13" s="52">
        <v>3200</v>
      </c>
      <c r="C13" s="50"/>
    </row>
    <row r="14" spans="1:3" ht="15" x14ac:dyDescent="0.25">
      <c r="A14" s="51" t="s">
        <v>41</v>
      </c>
      <c r="B14" s="52">
        <v>4000</v>
      </c>
      <c r="C14" s="50"/>
    </row>
    <row r="15" spans="1:3" ht="15" x14ac:dyDescent="0.25">
      <c r="A15" s="51" t="s">
        <v>42</v>
      </c>
      <c r="B15" s="52">
        <f>'Functional Allocation 125K'!H6</f>
        <v>500</v>
      </c>
      <c r="C15" s="50"/>
    </row>
    <row r="16" spans="1:3" ht="15" x14ac:dyDescent="0.25">
      <c r="A16" s="50"/>
      <c r="B16" s="52">
        <f>SUM(B13:B15)</f>
        <v>7700</v>
      </c>
      <c r="C16" s="50"/>
    </row>
    <row r="17" spans="1:3" ht="15" x14ac:dyDescent="0.25">
      <c r="A17" s="50"/>
      <c r="B17" s="50"/>
      <c r="C17" s="50"/>
    </row>
    <row r="18" spans="1:3" ht="15" x14ac:dyDescent="0.25">
      <c r="A18" s="55" t="s">
        <v>43</v>
      </c>
      <c r="B18" s="50"/>
      <c r="C18" s="50"/>
    </row>
    <row r="19" spans="1:3" ht="15" x14ac:dyDescent="0.25">
      <c r="A19" s="50" t="s">
        <v>44</v>
      </c>
      <c r="B19" s="52">
        <v>100100</v>
      </c>
      <c r="C19" s="54">
        <f>B19/125000</f>
        <v>0.80079999999999996</v>
      </c>
    </row>
    <row r="20" spans="1:3" ht="15" x14ac:dyDescent="0.25">
      <c r="A20" s="50" t="s">
        <v>45</v>
      </c>
      <c r="B20" s="52">
        <v>11100</v>
      </c>
      <c r="C20" s="54">
        <f>B20/125000</f>
        <v>8.8800000000000004E-2</v>
      </c>
    </row>
    <row r="21" spans="1:3" ht="15" x14ac:dyDescent="0.25">
      <c r="A21" s="50" t="s">
        <v>13</v>
      </c>
      <c r="B21" s="52">
        <v>5750</v>
      </c>
      <c r="C21" s="54">
        <f>B21/125000</f>
        <v>4.5999999999999999E-2</v>
      </c>
    </row>
    <row r="22" spans="1:3" ht="15" x14ac:dyDescent="0.25">
      <c r="A22" s="67" t="s">
        <v>69</v>
      </c>
      <c r="B22" s="68">
        <f>SUM(B19:B21)</f>
        <v>116950</v>
      </c>
      <c r="C22" s="5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Functional Allocation 125K</vt:lpstr>
      <vt:lpstr>Budget 2018-2019</vt:lpstr>
      <vt:lpstr>Charts</vt:lpstr>
      <vt:lpstr>Formulas</vt:lpstr>
      <vt:lpstr>'Functional Allocation 125K'!Print_Area</vt:lpstr>
    </vt:vector>
  </TitlesOfParts>
  <Company>Heveron &amp; Heveron, CPAs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Jessica Oh</dc:creator>
  <cp:keywords>Nonprofit Budget Template</cp:keywords>
  <cp:lastModifiedBy>Rebuilding Together</cp:lastModifiedBy>
  <cp:lastPrinted>2019-09-25T17:25:46Z</cp:lastPrinted>
  <dcterms:created xsi:type="dcterms:W3CDTF">1998-11-04T19:35:10Z</dcterms:created>
  <dcterms:modified xsi:type="dcterms:W3CDTF">2019-09-25T17:26:17Z</dcterms:modified>
</cp:coreProperties>
</file>